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<sst xmlns="http://schemas.openxmlformats.org/spreadsheetml/2006/main" count="100" uniqueCount="12">
  <si>
    <t>2026年鹤峰县事业单位公开引进高层次和急需紧缺人才
笔试人员名单</t>
  </si>
  <si>
    <t>序号</t>
  </si>
  <si>
    <t>报考号</t>
  </si>
  <si>
    <t>岗位代码</t>
  </si>
  <si>
    <t>岗位名称</t>
  </si>
  <si>
    <t>招聘单位</t>
  </si>
  <si>
    <t>姓名</t>
  </si>
  <si>
    <t>备注</t>
  </si>
  <si>
    <t>计算机应用岗</t>
  </si>
  <si>
    <t>鹤峰县干部信息中心</t>
  </si>
  <si>
    <t>经济研究岗</t>
  </si>
  <si>
    <t>食品检测岗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</si>
</sst>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workbookViewId="0">
      <selection activeCell="A1" sqref="A1:G1"/>
    </sheetView>
  </sheetViews>
  <sheetFormatPr defaultColWidth="9" defaultRowHeight="15.75" customHeight="1" outlineLevelCol="6"/>
  <cols>
    <col min="1" max="1" width="5.375" style="1" customWidth="1"/>
    <col min="2" max="2" width="26.375" style="1" customWidth="1"/>
    <col min="3" max="3" width="15.125" style="1" customWidth="1"/>
    <col min="4" max="4" width="14.875" style="1" customWidth="1"/>
    <col min="5" max="5" width="22.875" style="1" customWidth="1"/>
    <col min="6" max="6" width="9" style="1"/>
    <col min="7" max="7" width="8" style="1" customWidth="1"/>
    <col min="8" max="16383" width="9" style="1"/>
  </cols>
  <sheetData>
    <row r="1" s="1" customFormat="1" ht="67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29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25" customHeight="1" spans="1:7">
      <c r="A3" s="4">
        <v>1</v>
      </c>
      <c r="B3" s="4" t="str">
        <f>"89482026032010152620981"</f>
        <v>89482026032010152620981</v>
      </c>
      <c r="C3" s="4" t="str">
        <f t="shared" ref="C3:C16" si="0">"hfrc2026002"</f>
        <v>hfrc2026002</v>
      </c>
      <c r="D3" s="4" t="s">
        <v>8</v>
      </c>
      <c r="E3" s="4" t="s">
        <v>9</v>
      </c>
      <c r="F3" s="4" t="str">
        <f>"李长根"</f>
        <v>李长根</v>
      </c>
      <c r="G3" s="4"/>
    </row>
    <row r="4" s="1" customFormat="1" ht="25" customHeight="1" spans="1:7">
      <c r="A4" s="4">
        <v>2</v>
      </c>
      <c r="B4" s="4" t="str">
        <f>"89482026032111084124852"</f>
        <v>89482026032111084124852</v>
      </c>
      <c r="C4" s="4" t="str">
        <f t="shared" si="0"/>
        <v>hfrc2026002</v>
      </c>
      <c r="D4" s="4" t="s">
        <v>8</v>
      </c>
      <c r="E4" s="4" t="s">
        <v>9</v>
      </c>
      <c r="F4" s="4" t="str">
        <f>"谭宝玲"</f>
        <v>谭宝玲</v>
      </c>
      <c r="G4" s="4"/>
    </row>
    <row r="5" s="1" customFormat="1" ht="25" customHeight="1" spans="1:7">
      <c r="A5" s="4">
        <v>3</v>
      </c>
      <c r="B5" s="4" t="str">
        <f>"89482026032315473641816"</f>
        <v>89482026032315473641816</v>
      </c>
      <c r="C5" s="4" t="str">
        <f t="shared" si="0"/>
        <v>hfrc2026002</v>
      </c>
      <c r="D5" s="4" t="s">
        <v>8</v>
      </c>
      <c r="E5" s="4" t="s">
        <v>9</v>
      </c>
      <c r="F5" s="4" t="str">
        <f>"田园"</f>
        <v>田园</v>
      </c>
      <c r="G5" s="4"/>
    </row>
    <row r="6" s="1" customFormat="1" ht="25" customHeight="1" spans="1:7">
      <c r="A6" s="4">
        <v>4</v>
      </c>
      <c r="B6" s="4" t="str">
        <f>"89482026032119403527645"</f>
        <v>89482026032119403527645</v>
      </c>
      <c r="C6" s="4" t="str">
        <f t="shared" si="0"/>
        <v>hfrc2026002</v>
      </c>
      <c r="D6" s="4" t="s">
        <v>8</v>
      </c>
      <c r="E6" s="4" t="s">
        <v>9</v>
      </c>
      <c r="F6" s="4" t="str">
        <f>"李彩廷"</f>
        <v>李彩廷</v>
      </c>
      <c r="G6" s="4"/>
    </row>
    <row r="7" s="1" customFormat="1" ht="25" customHeight="1" spans="1:7">
      <c r="A7" s="4">
        <v>5</v>
      </c>
      <c r="B7" s="4" t="str">
        <f>"89482026032417103751599"</f>
        <v>89482026032417103751599</v>
      </c>
      <c r="C7" s="4" t="str">
        <f t="shared" si="0"/>
        <v>hfrc2026002</v>
      </c>
      <c r="D7" s="4" t="s">
        <v>8</v>
      </c>
      <c r="E7" s="4" t="s">
        <v>9</v>
      </c>
      <c r="F7" s="4" t="str">
        <f>"何丽佳"</f>
        <v>何丽佳</v>
      </c>
      <c r="G7" s="4"/>
    </row>
    <row r="8" s="1" customFormat="1" ht="25" customHeight="1" spans="1:7">
      <c r="A8" s="4">
        <v>6</v>
      </c>
      <c r="B8" s="4" t="str">
        <f>"89482026032515265764692"</f>
        <v>89482026032515265764692</v>
      </c>
      <c r="C8" s="4" t="str">
        <f t="shared" si="0"/>
        <v>hfrc2026002</v>
      </c>
      <c r="D8" s="4" t="s">
        <v>8</v>
      </c>
      <c r="E8" s="4" t="s">
        <v>9</v>
      </c>
      <c r="F8" s="4" t="str">
        <f>"田波"</f>
        <v>田波</v>
      </c>
      <c r="G8" s="4"/>
    </row>
    <row r="9" s="1" customFormat="1" ht="25" customHeight="1" spans="1:7">
      <c r="A9" s="4">
        <v>7</v>
      </c>
      <c r="B9" s="4" t="str">
        <f>"89482026032716050874147"</f>
        <v>89482026032716050874147</v>
      </c>
      <c r="C9" s="4" t="str">
        <f t="shared" si="0"/>
        <v>hfrc2026002</v>
      </c>
      <c r="D9" s="4" t="s">
        <v>8</v>
      </c>
      <c r="E9" s="4" t="s">
        <v>9</v>
      </c>
      <c r="F9" s="4" t="str">
        <f>"崔昕宇"</f>
        <v>崔昕宇</v>
      </c>
      <c r="G9" s="4"/>
    </row>
    <row r="10" s="1" customFormat="1" ht="25" customHeight="1" spans="1:7">
      <c r="A10" s="4">
        <v>8</v>
      </c>
      <c r="B10" s="4" t="str">
        <f>"89482026032809385675109"</f>
        <v>89482026032809385675109</v>
      </c>
      <c r="C10" s="4" t="str">
        <f t="shared" si="0"/>
        <v>hfrc2026002</v>
      </c>
      <c r="D10" s="4" t="s">
        <v>8</v>
      </c>
      <c r="E10" s="4" t="s">
        <v>9</v>
      </c>
      <c r="F10" s="4" t="str">
        <f>"张晶"</f>
        <v>张晶</v>
      </c>
      <c r="G10" s="4"/>
    </row>
    <row r="11" s="1" customFormat="1" ht="25" customHeight="1" spans="1:7">
      <c r="A11" s="4">
        <v>9</v>
      </c>
      <c r="B11" s="4" t="str">
        <f>"89482026033014515882509"</f>
        <v>89482026033014515882509</v>
      </c>
      <c r="C11" s="4" t="str">
        <f t="shared" si="0"/>
        <v>hfrc2026002</v>
      </c>
      <c r="D11" s="4" t="s">
        <v>8</v>
      </c>
      <c r="E11" s="4" t="s">
        <v>9</v>
      </c>
      <c r="F11" s="4" t="str">
        <f>"张慧玲"</f>
        <v>张慧玲</v>
      </c>
      <c r="G11" s="4"/>
    </row>
    <row r="12" s="1" customFormat="1" ht="25" customHeight="1" spans="1:7">
      <c r="A12" s="4">
        <v>10</v>
      </c>
      <c r="B12" s="4" t="str">
        <f>"89482026033109483086562"</f>
        <v>89482026033109483086562</v>
      </c>
      <c r="C12" s="4" t="str">
        <f t="shared" si="0"/>
        <v>hfrc2026002</v>
      </c>
      <c r="D12" s="4" t="s">
        <v>8</v>
      </c>
      <c r="E12" s="4" t="s">
        <v>9</v>
      </c>
      <c r="F12" s="4" t="str">
        <f>"陈昱亮"</f>
        <v>陈昱亮</v>
      </c>
      <c r="G12" s="4"/>
    </row>
    <row r="13" s="1" customFormat="1" ht="25" customHeight="1" spans="1:7">
      <c r="A13" s="4">
        <v>11</v>
      </c>
      <c r="B13" s="4" t="str">
        <f>"89482026040111504998928"</f>
        <v>89482026040111504998928</v>
      </c>
      <c r="C13" s="4" t="str">
        <f t="shared" si="0"/>
        <v>hfrc2026002</v>
      </c>
      <c r="D13" s="4" t="s">
        <v>8</v>
      </c>
      <c r="E13" s="4" t="s">
        <v>9</v>
      </c>
      <c r="F13" s="4" t="str">
        <f>"马金文"</f>
        <v>马金文</v>
      </c>
      <c r="G13" s="4"/>
    </row>
    <row r="14" s="1" customFormat="1" ht="25" customHeight="1" spans="1:7">
      <c r="A14" s="4">
        <v>12</v>
      </c>
      <c r="B14" s="4" t="str">
        <f>"89482026040113164799479"</f>
        <v>89482026040113164799479</v>
      </c>
      <c r="C14" s="4" t="str">
        <f t="shared" si="0"/>
        <v>hfrc2026002</v>
      </c>
      <c r="D14" s="4" t="s">
        <v>8</v>
      </c>
      <c r="E14" s="4" t="s">
        <v>9</v>
      </c>
      <c r="F14" s="4" t="str">
        <f>"张洪源"</f>
        <v>张洪源</v>
      </c>
      <c r="G14" s="4"/>
    </row>
    <row r="15" s="1" customFormat="1" ht="25" customHeight="1" spans="1:7">
      <c r="A15" s="4">
        <v>13</v>
      </c>
      <c r="B15" s="4" t="str">
        <f>"894820260401182242101635"</f>
        <v>894820260401182242101635</v>
      </c>
      <c r="C15" s="4" t="str">
        <f t="shared" si="0"/>
        <v>hfrc2026002</v>
      </c>
      <c r="D15" s="4" t="s">
        <v>8</v>
      </c>
      <c r="E15" s="4" t="s">
        <v>9</v>
      </c>
      <c r="F15" s="4" t="str">
        <f>"王雪"</f>
        <v>王雪</v>
      </c>
      <c r="G15" s="4"/>
    </row>
    <row r="16" s="1" customFormat="1" ht="25" customHeight="1" spans="1:7">
      <c r="A16" s="4">
        <v>14</v>
      </c>
      <c r="B16" s="4" t="str">
        <f>"894820260401183610101694"</f>
        <v>894820260401183610101694</v>
      </c>
      <c r="C16" s="4" t="str">
        <f t="shared" si="0"/>
        <v>hfrc2026002</v>
      </c>
      <c r="D16" s="4" t="s">
        <v>8</v>
      </c>
      <c r="E16" s="4" t="s">
        <v>9</v>
      </c>
      <c r="F16" s="4" t="str">
        <f>"杨帅"</f>
        <v>杨帅</v>
      </c>
      <c r="G16" s="4"/>
    </row>
    <row r="17" s="1" customFormat="1" ht="25" customHeight="1" spans="1:7">
      <c r="A17" s="4">
        <v>15</v>
      </c>
      <c r="B17" s="4" t="str">
        <f>"89482026032013031621694"</f>
        <v>89482026032013031621694</v>
      </c>
      <c r="C17" s="4" t="str">
        <f t="shared" ref="C17:C35" si="1">"hfrc2026004"</f>
        <v>hfrc2026004</v>
      </c>
      <c r="D17" s="4" t="s">
        <v>10</v>
      </c>
      <c r="E17" s="4" t="s">
        <v>9</v>
      </c>
      <c r="F17" s="4" t="str">
        <f>"沈文"</f>
        <v>沈文</v>
      </c>
      <c r="G17" s="4"/>
    </row>
    <row r="18" s="1" customFormat="1" ht="25" customHeight="1" spans="1:7">
      <c r="A18" s="4">
        <v>16</v>
      </c>
      <c r="B18" s="4" t="str">
        <f>"89482026032022011023461"</f>
        <v>89482026032022011023461</v>
      </c>
      <c r="C18" s="4" t="str">
        <f t="shared" si="1"/>
        <v>hfrc2026004</v>
      </c>
      <c r="D18" s="4" t="s">
        <v>10</v>
      </c>
      <c r="E18" s="4" t="s">
        <v>9</v>
      </c>
      <c r="F18" s="4" t="str">
        <f>"蒲静怡"</f>
        <v>蒲静怡</v>
      </c>
      <c r="G18" s="4"/>
    </row>
    <row r="19" s="1" customFormat="1" ht="25" customHeight="1" spans="1:7">
      <c r="A19" s="4">
        <v>17</v>
      </c>
      <c r="B19" s="4" t="str">
        <f>"89482026032119261827582"</f>
        <v>89482026032119261827582</v>
      </c>
      <c r="C19" s="4" t="str">
        <f t="shared" si="1"/>
        <v>hfrc2026004</v>
      </c>
      <c r="D19" s="4" t="s">
        <v>10</v>
      </c>
      <c r="E19" s="4" t="s">
        <v>9</v>
      </c>
      <c r="F19" s="4" t="str">
        <f>"张雅鑫"</f>
        <v>张雅鑫</v>
      </c>
      <c r="G19" s="4"/>
    </row>
    <row r="20" s="1" customFormat="1" ht="25" customHeight="1" spans="1:7">
      <c r="A20" s="4">
        <v>18</v>
      </c>
      <c r="B20" s="4" t="str">
        <f>"89482026032214370431620"</f>
        <v>89482026032214370431620</v>
      </c>
      <c r="C20" s="4" t="str">
        <f t="shared" si="1"/>
        <v>hfrc2026004</v>
      </c>
      <c r="D20" s="4" t="s">
        <v>10</v>
      </c>
      <c r="E20" s="4" t="s">
        <v>9</v>
      </c>
      <c r="F20" s="4" t="str">
        <f>"鲁荣翔"</f>
        <v>鲁荣翔</v>
      </c>
      <c r="G20" s="4"/>
    </row>
    <row r="21" s="1" customFormat="1" ht="25" customHeight="1" spans="1:7">
      <c r="A21" s="4">
        <v>19</v>
      </c>
      <c r="B21" s="4" t="str">
        <f>"89482026032217492732952"</f>
        <v>89482026032217492732952</v>
      </c>
      <c r="C21" s="4" t="str">
        <f t="shared" si="1"/>
        <v>hfrc2026004</v>
      </c>
      <c r="D21" s="4" t="s">
        <v>10</v>
      </c>
      <c r="E21" s="4" t="s">
        <v>9</v>
      </c>
      <c r="F21" s="4" t="str">
        <f>"肖阳"</f>
        <v>肖阳</v>
      </c>
      <c r="G21" s="4"/>
    </row>
    <row r="22" s="1" customFormat="1" ht="25" customHeight="1" spans="1:7">
      <c r="A22" s="4">
        <v>20</v>
      </c>
      <c r="B22" s="4" t="str">
        <f>"89482026032223184435314"</f>
        <v>89482026032223184435314</v>
      </c>
      <c r="C22" s="4" t="str">
        <f t="shared" si="1"/>
        <v>hfrc2026004</v>
      </c>
      <c r="D22" s="4" t="s">
        <v>10</v>
      </c>
      <c r="E22" s="4" t="s">
        <v>9</v>
      </c>
      <c r="F22" s="4" t="str">
        <f>"张心恒"</f>
        <v>张心恒</v>
      </c>
      <c r="G22" s="4"/>
    </row>
    <row r="23" s="1" customFormat="1" ht="25" customHeight="1" spans="1:7">
      <c r="A23" s="4">
        <v>21</v>
      </c>
      <c r="B23" s="4" t="str">
        <f>"89482026032223382635394"</f>
        <v>89482026032223382635394</v>
      </c>
      <c r="C23" s="4" t="str">
        <f t="shared" si="1"/>
        <v>hfrc2026004</v>
      </c>
      <c r="D23" s="4" t="s">
        <v>10</v>
      </c>
      <c r="E23" s="4" t="s">
        <v>9</v>
      </c>
      <c r="F23" s="4" t="str">
        <f>"熊志奇"</f>
        <v>熊志奇</v>
      </c>
      <c r="G23" s="4"/>
    </row>
    <row r="24" s="1" customFormat="1" ht="25" customHeight="1" spans="1:7">
      <c r="A24" s="4">
        <v>22</v>
      </c>
      <c r="B24" s="4" t="str">
        <f>"89482026032311562939105"</f>
        <v>89482026032311562939105</v>
      </c>
      <c r="C24" s="4" t="str">
        <f t="shared" si="1"/>
        <v>hfrc2026004</v>
      </c>
      <c r="D24" s="4" t="s">
        <v>10</v>
      </c>
      <c r="E24" s="4" t="s">
        <v>9</v>
      </c>
      <c r="F24" s="4" t="str">
        <f>"孟亚光"</f>
        <v>孟亚光</v>
      </c>
      <c r="G24" s="4"/>
    </row>
    <row r="25" s="1" customFormat="1" ht="25" customHeight="1" spans="1:7">
      <c r="A25" s="4">
        <v>23</v>
      </c>
      <c r="B25" s="4" t="str">
        <f>"89482026032318134843411"</f>
        <v>89482026032318134843411</v>
      </c>
      <c r="C25" s="4" t="str">
        <f t="shared" si="1"/>
        <v>hfrc2026004</v>
      </c>
      <c r="D25" s="4" t="s">
        <v>10</v>
      </c>
      <c r="E25" s="4" t="s">
        <v>9</v>
      </c>
      <c r="F25" s="4" t="str">
        <f>"王雅辉"</f>
        <v>王雅辉</v>
      </c>
      <c r="G25" s="4"/>
    </row>
    <row r="26" s="1" customFormat="1" ht="25" customHeight="1" spans="1:7">
      <c r="A26" s="4">
        <v>24</v>
      </c>
      <c r="B26" s="4" t="str">
        <f>"89482026032320385744779"</f>
        <v>89482026032320385744779</v>
      </c>
      <c r="C26" s="4" t="str">
        <f t="shared" si="1"/>
        <v>hfrc2026004</v>
      </c>
      <c r="D26" s="4" t="s">
        <v>10</v>
      </c>
      <c r="E26" s="4" t="s">
        <v>9</v>
      </c>
      <c r="F26" s="4" t="str">
        <f>"向雅炜"</f>
        <v>向雅炜</v>
      </c>
      <c r="G26" s="4"/>
    </row>
    <row r="27" s="1" customFormat="1" ht="25" customHeight="1" spans="1:7">
      <c r="A27" s="4">
        <v>25</v>
      </c>
      <c r="B27" s="4" t="str">
        <f>"89482026032413075749164"</f>
        <v>89482026032413075749164</v>
      </c>
      <c r="C27" s="4" t="str">
        <f t="shared" si="1"/>
        <v>hfrc2026004</v>
      </c>
      <c r="D27" s="4" t="s">
        <v>10</v>
      </c>
      <c r="E27" s="4" t="s">
        <v>9</v>
      </c>
      <c r="F27" s="4" t="str">
        <f>"龙秀华"</f>
        <v>龙秀华</v>
      </c>
      <c r="G27" s="4"/>
    </row>
    <row r="28" s="1" customFormat="1" ht="25" customHeight="1" spans="1:7">
      <c r="A28" s="4">
        <v>26</v>
      </c>
      <c r="B28" s="4" t="str">
        <f>"89482026032621062671636"</f>
        <v>89482026032621062671636</v>
      </c>
      <c r="C28" s="4" t="str">
        <f t="shared" si="1"/>
        <v>hfrc2026004</v>
      </c>
      <c r="D28" s="4" t="s">
        <v>10</v>
      </c>
      <c r="E28" s="4" t="s">
        <v>9</v>
      </c>
      <c r="F28" s="4" t="str">
        <f>"刘祉佚"</f>
        <v>刘祉佚</v>
      </c>
      <c r="G28" s="4"/>
    </row>
    <row r="29" s="1" customFormat="1" ht="25" customHeight="1" spans="1:7">
      <c r="A29" s="4">
        <v>27</v>
      </c>
      <c r="B29" s="4" t="str">
        <f>"89482026032815102775590"</f>
        <v>89482026032815102775590</v>
      </c>
      <c r="C29" s="4" t="str">
        <f t="shared" si="1"/>
        <v>hfrc2026004</v>
      </c>
      <c r="D29" s="4" t="s">
        <v>10</v>
      </c>
      <c r="E29" s="4" t="s">
        <v>9</v>
      </c>
      <c r="F29" s="4" t="str">
        <f>"乐畅"</f>
        <v>乐畅</v>
      </c>
      <c r="G29" s="4"/>
    </row>
    <row r="30" s="1" customFormat="1" ht="25" customHeight="1" spans="1:7">
      <c r="A30" s="4">
        <v>28</v>
      </c>
      <c r="B30" s="4" t="str">
        <f>"89482026032818413875911"</f>
        <v>89482026032818413875911</v>
      </c>
      <c r="C30" s="4" t="str">
        <f t="shared" si="1"/>
        <v>hfrc2026004</v>
      </c>
      <c r="D30" s="4" t="s">
        <v>10</v>
      </c>
      <c r="E30" s="4" t="s">
        <v>9</v>
      </c>
      <c r="F30" s="4" t="str">
        <f>"张露"</f>
        <v>张露</v>
      </c>
      <c r="G30" s="4"/>
    </row>
    <row r="31" s="1" customFormat="1" ht="25" customHeight="1" spans="1:7">
      <c r="A31" s="4">
        <v>29</v>
      </c>
      <c r="B31" s="4" t="str">
        <f>"89482026033021463185403"</f>
        <v>89482026033021463185403</v>
      </c>
      <c r="C31" s="4" t="str">
        <f t="shared" si="1"/>
        <v>hfrc2026004</v>
      </c>
      <c r="D31" s="4" t="s">
        <v>10</v>
      </c>
      <c r="E31" s="4" t="s">
        <v>9</v>
      </c>
      <c r="F31" s="4" t="str">
        <f>"刘慧"</f>
        <v>刘慧</v>
      </c>
      <c r="G31" s="4"/>
    </row>
    <row r="32" s="1" customFormat="1" ht="25" customHeight="1" spans="1:7">
      <c r="A32" s="4">
        <v>30</v>
      </c>
      <c r="B32" s="4" t="str">
        <f>"89482026033111485087469"</f>
        <v>89482026033111485087469</v>
      </c>
      <c r="C32" s="4" t="str">
        <f t="shared" si="1"/>
        <v>hfrc2026004</v>
      </c>
      <c r="D32" s="4" t="s">
        <v>10</v>
      </c>
      <c r="E32" s="4" t="s">
        <v>9</v>
      </c>
      <c r="F32" s="4" t="str">
        <f>"叶靖"</f>
        <v>叶靖</v>
      </c>
      <c r="G32" s="4"/>
    </row>
    <row r="33" s="1" customFormat="1" ht="25" customHeight="1" spans="1:7">
      <c r="A33" s="4">
        <v>31</v>
      </c>
      <c r="B33" s="4" t="str">
        <f>"89482026040111232098716"</f>
        <v>89482026040111232098716</v>
      </c>
      <c r="C33" s="4" t="str">
        <f t="shared" si="1"/>
        <v>hfrc2026004</v>
      </c>
      <c r="D33" s="4" t="s">
        <v>10</v>
      </c>
      <c r="E33" s="4" t="s">
        <v>9</v>
      </c>
      <c r="F33" s="4" t="str">
        <f>"覃苏琳"</f>
        <v>覃苏琳</v>
      </c>
      <c r="G33" s="4"/>
    </row>
    <row r="34" s="1" customFormat="1" ht="25" customHeight="1" spans="1:7">
      <c r="A34" s="4">
        <v>32</v>
      </c>
      <c r="B34" s="4" t="str">
        <f>"894820260401170522101168"</f>
        <v>894820260401170522101168</v>
      </c>
      <c r="C34" s="4" t="str">
        <f t="shared" si="1"/>
        <v>hfrc2026004</v>
      </c>
      <c r="D34" s="4" t="s">
        <v>10</v>
      </c>
      <c r="E34" s="4" t="s">
        <v>9</v>
      </c>
      <c r="F34" s="4" t="str">
        <f>"黎芳"</f>
        <v>黎芳</v>
      </c>
      <c r="G34" s="4"/>
    </row>
    <row r="35" s="1" customFormat="1" ht="25" customHeight="1" spans="1:7">
      <c r="A35" s="4">
        <v>33</v>
      </c>
      <c r="B35" s="4" t="str">
        <f>"894820260402163416107678"</f>
        <v>894820260402163416107678</v>
      </c>
      <c r="C35" s="4" t="str">
        <f t="shared" si="1"/>
        <v>hfrc2026004</v>
      </c>
      <c r="D35" s="4" t="s">
        <v>10</v>
      </c>
      <c r="E35" s="4" t="s">
        <v>9</v>
      </c>
      <c r="F35" s="4" t="str">
        <f>"王玲"</f>
        <v>王玲</v>
      </c>
      <c r="G35" s="4"/>
    </row>
    <row r="36" s="1" customFormat="1" ht="25" customHeight="1" spans="1:7">
      <c r="A36" s="4">
        <v>34</v>
      </c>
      <c r="B36" s="4" t="str">
        <f>"89482026032016022122359"</f>
        <v>89482026032016022122359</v>
      </c>
      <c r="C36" s="4" t="str">
        <f t="shared" ref="C36:C48" si="2">"hfrc2026005"</f>
        <v>hfrc2026005</v>
      </c>
      <c r="D36" s="4" t="s">
        <v>11</v>
      </c>
      <c r="E36" s="4" t="s">
        <v>9</v>
      </c>
      <c r="F36" s="4" t="str">
        <f>"胡晓庆"</f>
        <v>胡晓庆</v>
      </c>
      <c r="G36" s="4"/>
    </row>
    <row r="37" s="1" customFormat="1" ht="25" customHeight="1" spans="1:7">
      <c r="A37" s="4">
        <v>35</v>
      </c>
      <c r="B37" s="4" t="str">
        <f>"89482026032122473328704"</f>
        <v>89482026032122473328704</v>
      </c>
      <c r="C37" s="4" t="str">
        <f t="shared" si="2"/>
        <v>hfrc2026005</v>
      </c>
      <c r="D37" s="4" t="s">
        <v>11</v>
      </c>
      <c r="E37" s="4" t="s">
        <v>9</v>
      </c>
      <c r="F37" s="4" t="str">
        <f>"覃敏"</f>
        <v>覃敏</v>
      </c>
      <c r="G37" s="4"/>
    </row>
    <row r="38" s="1" customFormat="1" ht="25" customHeight="1" spans="1:7">
      <c r="A38" s="4">
        <v>36</v>
      </c>
      <c r="B38" s="4" t="str">
        <f>"89482026032214474531694"</f>
        <v>89482026032214474531694</v>
      </c>
      <c r="C38" s="4" t="str">
        <f t="shared" si="2"/>
        <v>hfrc2026005</v>
      </c>
      <c r="D38" s="4" t="s">
        <v>11</v>
      </c>
      <c r="E38" s="4" t="s">
        <v>9</v>
      </c>
      <c r="F38" s="4" t="str">
        <f>"张鹏"</f>
        <v>张鹏</v>
      </c>
      <c r="G38" s="4"/>
    </row>
    <row r="39" s="1" customFormat="1" ht="25" customHeight="1" spans="1:7">
      <c r="A39" s="4">
        <v>37</v>
      </c>
      <c r="B39" s="4" t="str">
        <f>"89482026032215444232108"</f>
        <v>89482026032215444232108</v>
      </c>
      <c r="C39" s="4" t="str">
        <f t="shared" si="2"/>
        <v>hfrc2026005</v>
      </c>
      <c r="D39" s="4" t="s">
        <v>11</v>
      </c>
      <c r="E39" s="4" t="s">
        <v>9</v>
      </c>
      <c r="F39" s="4" t="str">
        <f>"余丽萍"</f>
        <v>余丽萍</v>
      </c>
      <c r="G39" s="4"/>
    </row>
    <row r="40" s="1" customFormat="1" ht="25" customHeight="1" spans="1:7">
      <c r="A40" s="4">
        <v>38</v>
      </c>
      <c r="B40" s="4" t="str">
        <f>"89482026032316065842060"</f>
        <v>89482026032316065842060</v>
      </c>
      <c r="C40" s="4" t="str">
        <f t="shared" si="2"/>
        <v>hfrc2026005</v>
      </c>
      <c r="D40" s="4" t="s">
        <v>11</v>
      </c>
      <c r="E40" s="4" t="s">
        <v>9</v>
      </c>
      <c r="F40" s="4" t="str">
        <f>"龙粤"</f>
        <v>龙粤</v>
      </c>
      <c r="G40" s="4"/>
    </row>
    <row r="41" s="1" customFormat="1" ht="25" customHeight="1" spans="1:7">
      <c r="A41" s="4">
        <v>39</v>
      </c>
      <c r="B41" s="4" t="str">
        <f>"89482026032415551850815"</f>
        <v>89482026032415551850815</v>
      </c>
      <c r="C41" s="4" t="str">
        <f t="shared" si="2"/>
        <v>hfrc2026005</v>
      </c>
      <c r="D41" s="4" t="s">
        <v>11</v>
      </c>
      <c r="E41" s="4" t="s">
        <v>9</v>
      </c>
      <c r="F41" s="4" t="str">
        <f>"焦辉进"</f>
        <v>焦辉进</v>
      </c>
      <c r="G41" s="4"/>
    </row>
    <row r="42" s="1" customFormat="1" ht="25" customHeight="1" spans="1:7">
      <c r="A42" s="4">
        <v>40</v>
      </c>
      <c r="B42" s="4" t="str">
        <f>"89482026032417273751734"</f>
        <v>89482026032417273751734</v>
      </c>
      <c r="C42" s="4" t="str">
        <f t="shared" si="2"/>
        <v>hfrc2026005</v>
      </c>
      <c r="D42" s="4" t="s">
        <v>11</v>
      </c>
      <c r="E42" s="4" t="s">
        <v>9</v>
      </c>
      <c r="F42" s="4" t="str">
        <f>"张树林"</f>
        <v>张树林</v>
      </c>
      <c r="G42" s="4"/>
    </row>
    <row r="43" s="1" customFormat="1" ht="25" customHeight="1" spans="1:7">
      <c r="A43" s="4">
        <v>41</v>
      </c>
      <c r="B43" s="4" t="str">
        <f>"89482026032518102066183"</f>
        <v>89482026032518102066183</v>
      </c>
      <c r="C43" s="4" t="str">
        <f t="shared" si="2"/>
        <v>hfrc2026005</v>
      </c>
      <c r="D43" s="4" t="s">
        <v>11</v>
      </c>
      <c r="E43" s="4" t="s">
        <v>9</v>
      </c>
      <c r="F43" s="4" t="str">
        <f>"伍英杰"</f>
        <v>伍英杰</v>
      </c>
      <c r="G43" s="4"/>
    </row>
    <row r="44" s="1" customFormat="1" ht="25" customHeight="1" spans="1:7">
      <c r="A44" s="4">
        <v>42</v>
      </c>
      <c r="B44" s="4" t="str">
        <f>"89482026032517354965982"</f>
        <v>89482026032517354965982</v>
      </c>
      <c r="C44" s="4" t="str">
        <f t="shared" si="2"/>
        <v>hfrc2026005</v>
      </c>
      <c r="D44" s="4" t="s">
        <v>11</v>
      </c>
      <c r="E44" s="4" t="s">
        <v>9</v>
      </c>
      <c r="F44" s="4" t="str">
        <f>"李洋"</f>
        <v>李洋</v>
      </c>
      <c r="G44" s="4"/>
    </row>
    <row r="45" s="1" customFormat="1" ht="25" customHeight="1" spans="1:7">
      <c r="A45" s="4">
        <v>43</v>
      </c>
      <c r="B45" s="4" t="str">
        <f>"89482026033121375596526"</f>
        <v>89482026033121375596526</v>
      </c>
      <c r="C45" s="4" t="str">
        <f t="shared" si="2"/>
        <v>hfrc2026005</v>
      </c>
      <c r="D45" s="4" t="s">
        <v>11</v>
      </c>
      <c r="E45" s="4" t="s">
        <v>9</v>
      </c>
      <c r="F45" s="4" t="str">
        <f>"冯晓芳"</f>
        <v>冯晓芳</v>
      </c>
      <c r="G45" s="4"/>
    </row>
    <row r="46" s="1" customFormat="1" ht="25" customHeight="1" spans="1:7">
      <c r="A46" s="4">
        <v>44</v>
      </c>
      <c r="B46" s="4" t="str">
        <f>"89482026040108411097405"</f>
        <v>89482026040108411097405</v>
      </c>
      <c r="C46" s="4" t="str">
        <f t="shared" si="2"/>
        <v>hfrc2026005</v>
      </c>
      <c r="D46" s="4" t="s">
        <v>11</v>
      </c>
      <c r="E46" s="4" t="s">
        <v>9</v>
      </c>
      <c r="F46" s="4" t="str">
        <f>"李承洋"</f>
        <v>李承洋</v>
      </c>
      <c r="G46" s="4"/>
    </row>
    <row r="47" s="1" customFormat="1" ht="25" customHeight="1" spans="1:7">
      <c r="A47" s="4">
        <v>45</v>
      </c>
      <c r="B47" s="4" t="str">
        <f>"894820260401211040102617"</f>
        <v>894820260401211040102617</v>
      </c>
      <c r="C47" s="4" t="str">
        <f t="shared" si="2"/>
        <v>hfrc2026005</v>
      </c>
      <c r="D47" s="4" t="s">
        <v>11</v>
      </c>
      <c r="E47" s="4" t="s">
        <v>9</v>
      </c>
      <c r="F47" s="4" t="str">
        <f>"吴传江"</f>
        <v>吴传江</v>
      </c>
      <c r="G47" s="4"/>
    </row>
    <row r="48" s="1" customFormat="1" ht="25" customHeight="1" spans="1:7">
      <c r="A48" s="4">
        <v>46</v>
      </c>
      <c r="B48" s="5" t="str">
        <f>"894820260401225736103309"</f>
        <v>894820260401225736103309</v>
      </c>
      <c r="C48" s="5" t="str">
        <f t="shared" si="2"/>
        <v>hfrc2026005</v>
      </c>
      <c r="D48" s="5" t="s">
        <v>11</v>
      </c>
      <c r="E48" s="5" t="s">
        <v>9</v>
      </c>
      <c r="F48" s="5" t="str">
        <f>"张蝶"</f>
        <v>张蝶</v>
      </c>
      <c r="G48" s="5"/>
    </row>
  </sheetData>
  <mergeCells count="1">
    <mergeCell ref="A1:G1"/>
  </mergeCells>
  <printOptions horizontalCentered="1" verticalCentered="1"/>
  <pageMargins left="0.161111111111111" right="0.161111111111111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柠檬甜</cp:lastModifiedBy>
  <dcterms:created xsi:type="dcterms:W3CDTF">2026-06-29T06:50:55Z</dcterms:created>
  <dcterms:modified xsi:type="dcterms:W3CDTF">2026-06-29T06:53:51Z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FD2A73506E3F4A92974EBA702FC3DB42_11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