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体检考察43人" sheetId="1" r:id="rId1"/>
  </sheets>
  <definedNames>
    <definedName name="岗位代码" localSheetId="0">体检考察43人!$B$4:$B$33</definedName>
    <definedName name="综合成绩" localSheetId="0">#REF!</definedName>
    <definedName name="_xlnm.Print_Area" localSheetId="0">体检考察43人!$A$1:$K$53</definedName>
    <definedName name="_xlnm._FilterDatabase" localSheetId="0" hidden="1">体检考察43人!$B$1:$J$37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<sst xmlns="http://schemas.openxmlformats.org/spreadsheetml/2006/main" count="171" uniqueCount="88">
  <si>
    <t>随州市事业单位2025年下半年统一公开招聘体检考察人员名单（市直非医疗卫生类岗位）</t>
  </si>
  <si>
    <t>（一）参加笔试岗位（30人）</t>
  </si>
  <si>
    <t>序号</t>
  </si>
  <si>
    <t>岗位代码</t>
  </si>
  <si>
    <t>岗位名称</t>
  </si>
  <si>
    <t>主管部门名称</t>
  </si>
  <si>
    <t>招聘单位</t>
  </si>
  <si>
    <t>招考人数</t>
  </si>
  <si>
    <t>姓 名</t>
  </si>
  <si>
    <t>总成绩</t>
  </si>
  <si>
    <t>专业技术岗</t>
  </si>
  <si>
    <t>随州市纪委监委机关</t>
  </si>
  <si>
    <t>随州市纪委监委机关留置管理中心</t>
  </si>
  <si>
    <t>工作人员</t>
  </si>
  <si>
    <t>中共随州市委宣传部</t>
  </si>
  <si>
    <t>随州市精神文明建设指导服务中心</t>
  </si>
  <si>
    <t>教务工作人员</t>
  </si>
  <si>
    <t>随州市委老干部局</t>
  </si>
  <si>
    <t>随州市老年大学</t>
  </si>
  <si>
    <t>后勤服务人员</t>
  </si>
  <si>
    <t>融媒体技术</t>
  </si>
  <si>
    <t>随州市融媒体中心</t>
  </si>
  <si>
    <t>广播电视技术</t>
  </si>
  <si>
    <t>随州市中波实验台</t>
  </si>
  <si>
    <t>财务会计</t>
  </si>
  <si>
    <t>随州市总工会</t>
  </si>
  <si>
    <t>随州市职工服务中心</t>
  </si>
  <si>
    <t>随州市司法局</t>
  </si>
  <si>
    <t>随州市法律援助中心</t>
  </si>
  <si>
    <t>工程管理人员</t>
  </si>
  <si>
    <t>随州市住房和城市更新局</t>
  </si>
  <si>
    <t>随州市城市防洪排水事业发展中心</t>
  </si>
  <si>
    <t>工程施工人员</t>
  </si>
  <si>
    <t>财务人员</t>
  </si>
  <si>
    <t>随州市住房和城市更新重点项目服务中心（市燃气服务中心）</t>
  </si>
  <si>
    <t>工作人员1</t>
  </si>
  <si>
    <t>工作人员2</t>
  </si>
  <si>
    <t>信息系统管理员</t>
  </si>
  <si>
    <t>随州市住房和城市更新信息中心</t>
  </si>
  <si>
    <t>专业技术人员</t>
  </si>
  <si>
    <t>随州市市政工程质量监督站</t>
  </si>
  <si>
    <t>船舶检验岗</t>
  </si>
  <si>
    <t>随州市交通运输局</t>
  </si>
  <si>
    <t>随州市交通物流发展中心</t>
  </si>
  <si>
    <t>工程技术岗</t>
  </si>
  <si>
    <t>随州市公路事业发展中心</t>
  </si>
  <si>
    <t>财务会计岗</t>
  </si>
  <si>
    <t>农业技术人员</t>
  </si>
  <si>
    <t>随州市农业农村局</t>
  </si>
  <si>
    <t>随州市蔬菜事业发展中心</t>
  </si>
  <si>
    <t>行政管理岗</t>
  </si>
  <si>
    <t>随州市应急管理局</t>
  </si>
  <si>
    <t>随州市应急物资储备中心</t>
  </si>
  <si>
    <t>专业技术岗1</t>
  </si>
  <si>
    <t>随州市审计局</t>
  </si>
  <si>
    <t>随州市投资审计中心</t>
  </si>
  <si>
    <t>专业技术岗2</t>
  </si>
  <si>
    <t>（二）免笔试岗位（13人）</t>
  </si>
  <si>
    <t>1、结构化面试岗位（10人）</t>
  </si>
  <si>
    <t>融媒体采编1</t>
  </si>
  <si>
    <t>任玲</t>
  </si>
  <si>
    <t>汽车造型与改装技术专业教师</t>
  </si>
  <si>
    <t>随州市人力资源和社会保障局</t>
  </si>
  <si>
    <t>随州技师学院</t>
  </si>
  <si>
    <t>张静</t>
  </si>
  <si>
    <t>机电一体化技术专业教师</t>
  </si>
  <si>
    <t>何絮</t>
  </si>
  <si>
    <t>计算机网络技术专业教师</t>
  </si>
  <si>
    <t>赵子怡</t>
  </si>
  <si>
    <t>电子商务专业教师</t>
  </si>
  <si>
    <t>戢淑媛</t>
  </si>
  <si>
    <t>智能焊接技术专业教师</t>
  </si>
  <si>
    <t>邓嘉豪</t>
  </si>
  <si>
    <t>高中生物教师</t>
  </si>
  <si>
    <t>牟璐</t>
  </si>
  <si>
    <t>物流发展岗</t>
  </si>
  <si>
    <t>余凌峰</t>
  </si>
  <si>
    <t>张可昕</t>
  </si>
  <si>
    <t>随州市公共检验检测中心</t>
  </si>
  <si>
    <t>穆青</t>
  </si>
  <si>
    <t>2、专业测试+结构化面试岗位（3人）</t>
  </si>
  <si>
    <t>综合管理岗</t>
  </si>
  <si>
    <t>随州市人民政府国有资产监督管理委员会</t>
  </si>
  <si>
    <t>随州市国有资产管理服务中心</t>
  </si>
  <si>
    <t>朱耀东</t>
  </si>
  <si>
    <t>财务审监岗</t>
  </si>
  <si>
    <t>刘杨</t>
  </si>
  <si>
    <t>李文月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</si>
</sst>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0_);[Red]\(0.00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34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NumberFormat="1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1" fillId="2" borderId="7" xfId="0" applyNumberFormat="1" applyFont="1" applyFill="1" applyBorder="1" applyAlignment="1" applyProtection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9" fontId="4" fillId="2" borderId="0" xfId="0" applyNumberFormat="1" applyFont="1" applyFill="1" applyAlignment="1" applyProtection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zoomScale="70" zoomScaleNormal="70" zoomScaleSheetLayoutView="60" workbookViewId="0">
      <selection activeCell="J37" sqref="J37"/>
    </sheetView>
  </sheetViews>
  <sheetFormatPr defaultColWidth="9" defaultRowHeight="21.95" customHeight="1"/>
  <cols>
    <col min="1" max="1" width="5.38888888888889" style="2" customWidth="1"/>
    <col min="2" max="2" width="6.98148148148148" style="2" customWidth="1"/>
    <col min="3" max="3" width="29.5185185185185" style="2" customWidth="1"/>
    <col min="4" max="4" width="41.2685185185185" style="2" customWidth="1"/>
    <col min="5" max="5" width="60.3148148148148" style="3" customWidth="1"/>
    <col min="6" max="6" width="6.98148148148148" style="3" customWidth="1"/>
    <col min="7" max="7" width="11" style="2" customWidth="1"/>
    <col min="8" max="8" width="17.2962962962963" style="2" customWidth="1"/>
    <col min="9" max="9" width="17.6388888888889" style="4" customWidth="1"/>
    <col min="10" max="10" width="17.9907407407407" style="5" customWidth="1"/>
    <col min="11" max="11" width="15.3425925925926" style="2" customWidth="1"/>
    <col min="12" max="12" width="18.8703703703704" style="2" customWidth="1"/>
    <col min="13" max="13" width="19.9259259259259" style="2" customWidth="1"/>
    <col min="14" max="66" width="9" style="2" customWidth="1"/>
    <col min="67" max="252" width="9" style="2"/>
    <col min="253" max="16384" width="9" style="6"/>
  </cols>
  <sheetData>
    <row r="1" s="1" customFormat="1" ht="52" customHeight="1" spans="1:11">
      <c r="A1" s="7" t="s">
        <v>0</v>
      </c>
      <c r="B1" s="7"/>
      <c r="C1" s="7"/>
      <c r="D1" s="7"/>
      <c r="E1" s="7"/>
      <c r="F1" s="7"/>
      <c r="G1" s="7"/>
      <c r="H1" s="7"/>
      <c r="I1" s="8"/>
      <c r="J1" s="8"/>
      <c r="K1" s="8"/>
    </row>
    <row r="2" s="1" customFormat="1" ht="32" customHeight="1" spans="1:11">
      <c r="A2" s="9" t="s">
        <v>1</v>
      </c>
      <c r="B2" s="9"/>
      <c r="C2" s="9"/>
      <c r="D2" s="9"/>
      <c r="E2" s="9"/>
      <c r="F2" s="9"/>
      <c r="G2" s="9"/>
      <c r="H2" s="9"/>
      <c r="I2" s="10"/>
      <c r="J2" s="11"/>
    </row>
    <row r="3" s="1" customFormat="1" ht="46" customHeight="1" spans="1:11">
      <c r="A3" s="12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4" t="s">
        <v>8</v>
      </c>
      <c r="H3" s="16" t="s">
        <v>9</v>
      </c>
    </row>
    <row r="4" s="2" customFormat="1" ht="22" customHeight="1" spans="1:11">
      <c r="A4" s="17">
        <v>1</v>
      </c>
      <c r="B4" s="18" t="str">
        <f>"25001"</f>
        <v>25001</v>
      </c>
      <c r="C4" s="19" t="s">
        <v>10</v>
      </c>
      <c r="D4" s="19" t="s">
        <v>11</v>
      </c>
      <c r="E4" s="20" t="s">
        <v>12</v>
      </c>
      <c r="F4" s="20">
        <v>2</v>
      </c>
      <c r="G4" s="19" t="str">
        <f>"黄牧遥"</f>
        <v>黄牧遥</v>
      </c>
      <c r="H4" s="21">
        <v>83.7413333333333</v>
      </c>
    </row>
    <row r="5" s="2" customFormat="1" ht="22" customHeight="1" spans="1:11">
      <c r="A5" s="17">
        <v>2</v>
      </c>
      <c r="B5" s="18" t="str">
        <f>"25001"</f>
        <v>25001</v>
      </c>
      <c r="C5" s="19" t="s">
        <v>10</v>
      </c>
      <c r="D5" s="19" t="s">
        <v>11</v>
      </c>
      <c r="E5" s="20" t="s">
        <v>12</v>
      </c>
      <c r="F5" s="20">
        <v>2</v>
      </c>
      <c r="G5" s="19" t="str">
        <f>"胡钢"</f>
        <v>胡钢</v>
      </c>
      <c r="H5" s="21">
        <v>78.00932</v>
      </c>
    </row>
    <row r="6" s="2" customFormat="1" ht="22" customHeight="1" spans="1:11">
      <c r="A6" s="17">
        <v>3</v>
      </c>
      <c r="B6" s="18" t="str">
        <f>"25002"</f>
        <v>25002</v>
      </c>
      <c r="C6" s="19" t="s">
        <v>13</v>
      </c>
      <c r="D6" s="19" t="s">
        <v>14</v>
      </c>
      <c r="E6" s="20" t="s">
        <v>15</v>
      </c>
      <c r="F6" s="20">
        <v>2</v>
      </c>
      <c r="G6" s="19" t="str">
        <f>"蒋瑞明"</f>
        <v>蒋瑞明</v>
      </c>
      <c r="H6" s="21">
        <v>82.224</v>
      </c>
    </row>
    <row r="7" s="2" customFormat="1" ht="22" customHeight="1" spans="1:11">
      <c r="A7" s="17">
        <v>4</v>
      </c>
      <c r="B7" s="18" t="str">
        <f>"25002"</f>
        <v>25002</v>
      </c>
      <c r="C7" s="19" t="s">
        <v>13</v>
      </c>
      <c r="D7" s="19" t="s">
        <v>14</v>
      </c>
      <c r="E7" s="20" t="s">
        <v>15</v>
      </c>
      <c r="F7" s="20">
        <v>2</v>
      </c>
      <c r="G7" s="19" t="str">
        <f>"魏文静"</f>
        <v>魏文静</v>
      </c>
      <c r="H7" s="21">
        <v>82.136</v>
      </c>
    </row>
    <row r="8" s="2" customFormat="1" ht="22" customHeight="1" spans="1:11">
      <c r="A8" s="17">
        <v>5</v>
      </c>
      <c r="B8" s="18" t="str">
        <f>"25003"</f>
        <v>25003</v>
      </c>
      <c r="C8" s="19" t="s">
        <v>16</v>
      </c>
      <c r="D8" s="19" t="s">
        <v>17</v>
      </c>
      <c r="E8" s="20" t="s">
        <v>18</v>
      </c>
      <c r="F8" s="20">
        <v>1</v>
      </c>
      <c r="G8" s="19" t="str">
        <f>"姬宇帆"</f>
        <v>姬宇帆</v>
      </c>
      <c r="H8" s="21">
        <v>81.51332</v>
      </c>
    </row>
    <row r="9" s="2" customFormat="1" ht="22" customHeight="1" spans="1:11">
      <c r="A9" s="17">
        <v>6</v>
      </c>
      <c r="B9" s="18" t="str">
        <f>"25004"</f>
        <v>25004</v>
      </c>
      <c r="C9" s="19" t="s">
        <v>19</v>
      </c>
      <c r="D9" s="19" t="s">
        <v>17</v>
      </c>
      <c r="E9" s="20" t="s">
        <v>18</v>
      </c>
      <c r="F9" s="20">
        <v>1</v>
      </c>
      <c r="G9" s="19" t="str">
        <f>"罗世济"</f>
        <v>罗世济</v>
      </c>
      <c r="H9" s="21">
        <v>83.91468</v>
      </c>
    </row>
    <row r="10" s="2" customFormat="1" ht="22" customHeight="1" spans="1:11">
      <c r="A10" s="17">
        <v>7</v>
      </c>
      <c r="B10" s="18" t="str">
        <f>"25007"</f>
        <v>25007</v>
      </c>
      <c r="C10" s="19" t="s">
        <v>20</v>
      </c>
      <c r="D10" s="19" t="s">
        <v>21</v>
      </c>
      <c r="E10" s="20" t="s">
        <v>21</v>
      </c>
      <c r="F10" s="20">
        <v>1</v>
      </c>
      <c r="G10" s="19" t="str">
        <f>"梅子晗"</f>
        <v>梅子晗</v>
      </c>
      <c r="H10" s="21">
        <v>87.36532</v>
      </c>
    </row>
    <row r="11" s="2" customFormat="1" ht="22" customHeight="1" spans="1:11">
      <c r="A11" s="17">
        <v>8</v>
      </c>
      <c r="B11" s="18" t="str">
        <f>"25008"</f>
        <v>25008</v>
      </c>
      <c r="C11" s="19" t="s">
        <v>22</v>
      </c>
      <c r="D11" s="19" t="s">
        <v>21</v>
      </c>
      <c r="E11" s="20" t="s">
        <v>23</v>
      </c>
      <c r="F11" s="20">
        <v>1</v>
      </c>
      <c r="G11" s="19" t="str">
        <f>"宁聪"</f>
        <v>宁聪</v>
      </c>
      <c r="H11" s="21">
        <v>83.90532</v>
      </c>
    </row>
    <row r="12" s="2" customFormat="1" ht="22" customHeight="1" spans="1:11">
      <c r="A12" s="17">
        <v>9</v>
      </c>
      <c r="B12" s="18" t="str">
        <f>"25009"</f>
        <v>25009</v>
      </c>
      <c r="C12" s="19" t="s">
        <v>24</v>
      </c>
      <c r="D12" s="19" t="s">
        <v>25</v>
      </c>
      <c r="E12" s="20" t="s">
        <v>26</v>
      </c>
      <c r="F12" s="20">
        <v>1</v>
      </c>
      <c r="G12" s="19" t="str">
        <f>"刘晨宇"</f>
        <v>刘晨宇</v>
      </c>
      <c r="H12" s="21">
        <v>88.4186666666666</v>
      </c>
    </row>
    <row r="13" s="2" customFormat="1" ht="22" customHeight="1" spans="1:11">
      <c r="A13" s="17">
        <v>10</v>
      </c>
      <c r="B13" s="18" t="str">
        <f>"25010"</f>
        <v>25010</v>
      </c>
      <c r="C13" s="19" t="s">
        <v>13</v>
      </c>
      <c r="D13" s="19" t="s">
        <v>27</v>
      </c>
      <c r="E13" s="20" t="s">
        <v>28</v>
      </c>
      <c r="F13" s="20">
        <v>1</v>
      </c>
      <c r="G13" s="19" t="str">
        <f>"任欣然"</f>
        <v>任欣然</v>
      </c>
      <c r="H13" s="21">
        <v>85.51732</v>
      </c>
    </row>
    <row r="14" s="2" customFormat="1" ht="22" customHeight="1" spans="1:11">
      <c r="A14" s="17">
        <v>11</v>
      </c>
      <c r="B14" s="18" t="str">
        <f>"25019"</f>
        <v>25019</v>
      </c>
      <c r="C14" s="19" t="s">
        <v>29</v>
      </c>
      <c r="D14" s="19" t="s">
        <v>30</v>
      </c>
      <c r="E14" s="20" t="s">
        <v>31</v>
      </c>
      <c r="F14" s="20">
        <v>1</v>
      </c>
      <c r="G14" s="19" t="str">
        <f>"辛旺达"</f>
        <v>辛旺达</v>
      </c>
      <c r="H14" s="21">
        <v>83.188</v>
      </c>
    </row>
    <row r="15" s="2" customFormat="1" ht="22" customHeight="1" spans="1:11">
      <c r="A15" s="17">
        <v>12</v>
      </c>
      <c r="B15" s="18" t="str">
        <f>"25020"</f>
        <v>25020</v>
      </c>
      <c r="C15" s="19" t="s">
        <v>32</v>
      </c>
      <c r="D15" s="19" t="s">
        <v>30</v>
      </c>
      <c r="E15" s="20" t="s">
        <v>31</v>
      </c>
      <c r="F15" s="20">
        <v>2</v>
      </c>
      <c r="G15" s="19" t="str">
        <f>"李彬瑜"</f>
        <v>李彬瑜</v>
      </c>
      <c r="H15" s="21">
        <v>85.54668</v>
      </c>
    </row>
    <row r="16" s="2" customFormat="1" ht="22" customHeight="1" spans="1:11">
      <c r="A16" s="17">
        <v>13</v>
      </c>
      <c r="B16" s="18" t="str">
        <f>"25020"</f>
        <v>25020</v>
      </c>
      <c r="C16" s="19" t="s">
        <v>32</v>
      </c>
      <c r="D16" s="19" t="s">
        <v>30</v>
      </c>
      <c r="E16" s="20" t="s">
        <v>31</v>
      </c>
      <c r="F16" s="20">
        <v>2</v>
      </c>
      <c r="G16" s="19" t="str">
        <f>"刘婧怡"</f>
        <v>刘婧怡</v>
      </c>
      <c r="H16" s="21">
        <v>84.068</v>
      </c>
    </row>
    <row r="17" s="2" customFormat="1" ht="22" customHeight="1" spans="1:8">
      <c r="A17" s="17">
        <v>14</v>
      </c>
      <c r="B17" s="18" t="str">
        <f>"25021"</f>
        <v>25021</v>
      </c>
      <c r="C17" s="19" t="s">
        <v>33</v>
      </c>
      <c r="D17" s="19" t="s">
        <v>30</v>
      </c>
      <c r="E17" s="20" t="s">
        <v>34</v>
      </c>
      <c r="F17" s="20">
        <v>1</v>
      </c>
      <c r="G17" s="19" t="str">
        <f>"金拯宇"</f>
        <v>金拯宇</v>
      </c>
      <c r="H17" s="21">
        <v>82.21068</v>
      </c>
    </row>
    <row r="18" s="2" customFormat="1" ht="22" customHeight="1" spans="1:8">
      <c r="A18" s="17">
        <v>15</v>
      </c>
      <c r="B18" s="18" t="str">
        <f>"25022"</f>
        <v>25022</v>
      </c>
      <c r="C18" s="19" t="s">
        <v>35</v>
      </c>
      <c r="D18" s="19" t="s">
        <v>30</v>
      </c>
      <c r="E18" s="20" t="s">
        <v>34</v>
      </c>
      <c r="F18" s="20">
        <v>2</v>
      </c>
      <c r="G18" s="19" t="str">
        <f>"汪姝彤"</f>
        <v>汪姝彤</v>
      </c>
      <c r="H18" s="21">
        <v>82.47868</v>
      </c>
    </row>
    <row r="19" s="2" customFormat="1" ht="22" customHeight="1" spans="1:8">
      <c r="A19" s="17">
        <v>16</v>
      </c>
      <c r="B19" s="18" t="str">
        <f>"25022"</f>
        <v>25022</v>
      </c>
      <c r="C19" s="19" t="s">
        <v>35</v>
      </c>
      <c r="D19" s="19" t="s">
        <v>30</v>
      </c>
      <c r="E19" s="20" t="s">
        <v>34</v>
      </c>
      <c r="F19" s="20">
        <v>2</v>
      </c>
      <c r="G19" s="19" t="str">
        <f>"邓凯"</f>
        <v>邓凯</v>
      </c>
      <c r="H19" s="21">
        <v>80.57468</v>
      </c>
    </row>
    <row r="20" s="2" customFormat="1" ht="22" customHeight="1" spans="1:8">
      <c r="A20" s="17">
        <v>17</v>
      </c>
      <c r="B20" s="18" t="str">
        <f>"25023"</f>
        <v>25023</v>
      </c>
      <c r="C20" s="19" t="s">
        <v>36</v>
      </c>
      <c r="D20" s="19" t="s">
        <v>30</v>
      </c>
      <c r="E20" s="20" t="s">
        <v>34</v>
      </c>
      <c r="F20" s="20">
        <v>1</v>
      </c>
      <c r="G20" s="19" t="str">
        <f>"李楷"</f>
        <v>李楷</v>
      </c>
      <c r="H20" s="21">
        <v>81.24132</v>
      </c>
    </row>
    <row r="21" s="2" customFormat="1" ht="22" customHeight="1" spans="1:8">
      <c r="A21" s="17">
        <v>18</v>
      </c>
      <c r="B21" s="18" t="str">
        <f>"25024"</f>
        <v>25024</v>
      </c>
      <c r="C21" s="19" t="s">
        <v>37</v>
      </c>
      <c r="D21" s="19" t="s">
        <v>30</v>
      </c>
      <c r="E21" s="20" t="s">
        <v>38</v>
      </c>
      <c r="F21" s="20">
        <v>1</v>
      </c>
      <c r="G21" s="19" t="str">
        <f>"李耀天"</f>
        <v>李耀天</v>
      </c>
      <c r="H21" s="21">
        <v>81.664</v>
      </c>
    </row>
    <row r="22" s="2" customFormat="1" ht="22" customHeight="1" spans="1:8">
      <c r="A22" s="17">
        <v>19</v>
      </c>
      <c r="B22" s="18" t="str">
        <f>"25025"</f>
        <v>25025</v>
      </c>
      <c r="C22" s="19" t="s">
        <v>39</v>
      </c>
      <c r="D22" s="19" t="s">
        <v>30</v>
      </c>
      <c r="E22" s="20" t="s">
        <v>40</v>
      </c>
      <c r="F22" s="20">
        <v>2</v>
      </c>
      <c r="G22" s="19" t="str">
        <f>"张胜"</f>
        <v>张胜</v>
      </c>
      <c r="H22" s="21">
        <v>84.372</v>
      </c>
    </row>
    <row r="23" s="2" customFormat="1" ht="22" customHeight="1" spans="1:8">
      <c r="A23" s="17">
        <v>20</v>
      </c>
      <c r="B23" s="18" t="str">
        <f>"25025"</f>
        <v>25025</v>
      </c>
      <c r="C23" s="19" t="s">
        <v>39</v>
      </c>
      <c r="D23" s="19" t="s">
        <v>30</v>
      </c>
      <c r="E23" s="20" t="s">
        <v>40</v>
      </c>
      <c r="F23" s="20">
        <v>2</v>
      </c>
      <c r="G23" s="19" t="str">
        <f>"黄燕怡"</f>
        <v>黄燕怡</v>
      </c>
      <c r="H23" s="21">
        <v>83.336</v>
      </c>
    </row>
    <row r="24" s="2" customFormat="1" ht="22" customHeight="1" spans="1:8">
      <c r="A24" s="17">
        <v>21</v>
      </c>
      <c r="B24" s="18" t="str">
        <f>"25027"</f>
        <v>25027</v>
      </c>
      <c r="C24" s="19" t="s">
        <v>41</v>
      </c>
      <c r="D24" s="19" t="s">
        <v>42</v>
      </c>
      <c r="E24" s="20" t="s">
        <v>43</v>
      </c>
      <c r="F24" s="20">
        <v>2</v>
      </c>
      <c r="G24" s="19" t="str">
        <f>"李兴磊"</f>
        <v>李兴磊</v>
      </c>
      <c r="H24" s="21">
        <v>73.45068</v>
      </c>
    </row>
    <row r="25" s="2" customFormat="1" ht="22" customHeight="1" spans="1:8">
      <c r="A25" s="17">
        <v>22</v>
      </c>
      <c r="B25" s="18" t="str">
        <f>"25027"</f>
        <v>25027</v>
      </c>
      <c r="C25" s="19" t="s">
        <v>41</v>
      </c>
      <c r="D25" s="19" t="s">
        <v>42</v>
      </c>
      <c r="E25" s="20" t="s">
        <v>43</v>
      </c>
      <c r="F25" s="20">
        <v>2</v>
      </c>
      <c r="G25" s="19" t="str">
        <f>"李运辉"</f>
        <v>李运辉</v>
      </c>
      <c r="H25" s="21">
        <v>72.81468</v>
      </c>
    </row>
    <row r="26" s="2" customFormat="1" ht="22" customHeight="1" spans="1:8">
      <c r="A26" s="17">
        <v>23</v>
      </c>
      <c r="B26" s="18" t="str">
        <f>"25028"</f>
        <v>25028</v>
      </c>
      <c r="C26" s="19" t="s">
        <v>44</v>
      </c>
      <c r="D26" s="19" t="s">
        <v>42</v>
      </c>
      <c r="E26" s="20" t="s">
        <v>45</v>
      </c>
      <c r="F26" s="20">
        <v>1</v>
      </c>
      <c r="G26" s="19" t="str">
        <f>"陆鑫"</f>
        <v>陆鑫</v>
      </c>
      <c r="H26" s="21">
        <v>79.45068</v>
      </c>
    </row>
    <row r="27" s="2" customFormat="1" ht="22" customHeight="1" spans="1:8">
      <c r="A27" s="17">
        <v>24</v>
      </c>
      <c r="B27" s="18" t="str">
        <f>"25029"</f>
        <v>25029</v>
      </c>
      <c r="C27" s="19" t="s">
        <v>46</v>
      </c>
      <c r="D27" s="19" t="s">
        <v>42</v>
      </c>
      <c r="E27" s="20" t="s">
        <v>45</v>
      </c>
      <c r="F27" s="20">
        <v>1</v>
      </c>
      <c r="G27" s="19" t="str">
        <f>"张一鸣"</f>
        <v>张一鸣</v>
      </c>
      <c r="H27" s="21">
        <v>81.75332</v>
      </c>
    </row>
    <row r="28" s="2" customFormat="1" ht="22" customHeight="1" spans="1:8">
      <c r="A28" s="17">
        <v>25</v>
      </c>
      <c r="B28" s="18" t="str">
        <f>"25030"</f>
        <v>25030</v>
      </c>
      <c r="C28" s="19" t="s">
        <v>47</v>
      </c>
      <c r="D28" s="19" t="s">
        <v>48</v>
      </c>
      <c r="E28" s="20" t="s">
        <v>49</v>
      </c>
      <c r="F28" s="20">
        <v>2</v>
      </c>
      <c r="G28" s="19" t="str">
        <f>"黄子炎"</f>
        <v>黄子炎</v>
      </c>
      <c r="H28" s="21">
        <v>80.81732</v>
      </c>
    </row>
    <row r="29" s="2" customFormat="1" ht="22" customHeight="1" spans="1:8">
      <c r="A29" s="17">
        <v>26</v>
      </c>
      <c r="B29" s="18" t="str">
        <f>"25030"</f>
        <v>25030</v>
      </c>
      <c r="C29" s="19" t="s">
        <v>47</v>
      </c>
      <c r="D29" s="19" t="s">
        <v>48</v>
      </c>
      <c r="E29" s="20" t="s">
        <v>49</v>
      </c>
      <c r="F29" s="20">
        <v>2</v>
      </c>
      <c r="G29" s="19" t="str">
        <f>"黄延浩"</f>
        <v>黄延浩</v>
      </c>
      <c r="H29" s="21">
        <v>78.66</v>
      </c>
    </row>
    <row r="30" s="2" customFormat="1" ht="22" customHeight="1" spans="1:8">
      <c r="A30" s="17">
        <v>27</v>
      </c>
      <c r="B30" s="18" t="str">
        <f>"25053"</f>
        <v>25053</v>
      </c>
      <c r="C30" s="19" t="s">
        <v>50</v>
      </c>
      <c r="D30" s="19" t="s">
        <v>51</v>
      </c>
      <c r="E30" s="20" t="s">
        <v>52</v>
      </c>
      <c r="F30" s="20">
        <v>1</v>
      </c>
      <c r="G30" s="19" t="str">
        <f>"包燕雪儿"</f>
        <v>包燕雪儿</v>
      </c>
      <c r="H30" s="21">
        <v>84.42668</v>
      </c>
    </row>
    <row r="31" s="2" customFormat="1" ht="22" customHeight="1" spans="1:8">
      <c r="A31" s="17">
        <v>28</v>
      </c>
      <c r="B31" s="18" t="str">
        <f>"25054"</f>
        <v>25054</v>
      </c>
      <c r="C31" s="19" t="s">
        <v>53</v>
      </c>
      <c r="D31" s="19" t="s">
        <v>54</v>
      </c>
      <c r="E31" s="20" t="s">
        <v>55</v>
      </c>
      <c r="F31" s="20">
        <v>1</v>
      </c>
      <c r="G31" s="19" t="str">
        <f>"张质彬"</f>
        <v>张质彬</v>
      </c>
      <c r="H31" s="21">
        <v>78.956</v>
      </c>
    </row>
    <row r="32" s="2" customFormat="1" ht="22" customHeight="1" spans="1:8">
      <c r="A32" s="17">
        <v>29</v>
      </c>
      <c r="B32" s="18" t="str">
        <f>"25055"</f>
        <v>25055</v>
      </c>
      <c r="C32" s="19" t="s">
        <v>56</v>
      </c>
      <c r="D32" s="19" t="s">
        <v>54</v>
      </c>
      <c r="E32" s="20" t="s">
        <v>55</v>
      </c>
      <c r="F32" s="20">
        <v>2</v>
      </c>
      <c r="G32" s="19" t="str">
        <f>"倪东红"</f>
        <v>倪东红</v>
      </c>
      <c r="H32" s="21">
        <v>83.628</v>
      </c>
    </row>
    <row r="33" s="2" customFormat="1" ht="22" customHeight="1" spans="1:10">
      <c r="A33" s="17">
        <v>30</v>
      </c>
      <c r="B33" s="18" t="str">
        <f>"25055"</f>
        <v>25055</v>
      </c>
      <c r="C33" s="19" t="s">
        <v>56</v>
      </c>
      <c r="D33" s="19" t="s">
        <v>54</v>
      </c>
      <c r="E33" s="20" t="s">
        <v>55</v>
      </c>
      <c r="F33" s="20">
        <v>2</v>
      </c>
      <c r="G33" s="19" t="str">
        <f>"胡婷婷"</f>
        <v>胡婷婷</v>
      </c>
      <c r="H33" s="21">
        <v>81.228</v>
      </c>
    </row>
    <row r="34" s="2" customFormat="1" ht="36" customHeight="1" spans="1:10">
      <c r="E34" s="3"/>
      <c r="F34" s="3"/>
      <c r="I34" s="22"/>
      <c r="J34" s="5"/>
    </row>
    <row r="35" s="1" customFormat="1" ht="32" customHeight="1" spans="1:10">
      <c r="A35" s="9" t="s">
        <v>57</v>
      </c>
      <c r="B35" s="9"/>
      <c r="C35" s="9"/>
      <c r="D35" s="9"/>
      <c r="E35" s="9"/>
      <c r="F35" s="9"/>
      <c r="G35" s="9"/>
      <c r="H35" s="10"/>
      <c r="I35" s="10"/>
      <c r="J35" s="11"/>
    </row>
    <row r="36" s="1" customFormat="1" ht="32" customHeight="1" spans="1:10">
      <c r="A36" s="23" t="s">
        <v>58</v>
      </c>
      <c r="B36" s="23"/>
      <c r="C36" s="23"/>
      <c r="D36" s="23"/>
      <c r="E36" s="23"/>
      <c r="F36" s="23"/>
      <c r="G36" s="23"/>
      <c r="H36" s="10"/>
      <c r="I36" s="10"/>
      <c r="J36" s="11"/>
    </row>
    <row r="37" s="1" customFormat="1" ht="34" customHeight="1" spans="1:10">
      <c r="A37" s="12" t="s">
        <v>2</v>
      </c>
      <c r="B37" s="13" t="s">
        <v>3</v>
      </c>
      <c r="C37" s="14" t="s">
        <v>4</v>
      </c>
      <c r="D37" s="14" t="s">
        <v>5</v>
      </c>
      <c r="E37" s="15" t="s">
        <v>6</v>
      </c>
      <c r="F37" s="15" t="s">
        <v>7</v>
      </c>
      <c r="G37" s="14" t="s">
        <v>8</v>
      </c>
      <c r="H37" s="16" t="s">
        <v>9</v>
      </c>
      <c r="I37" s="24"/>
      <c r="J37" s="2"/>
    </row>
    <row r="38" s="2" customFormat="1" ht="22" customHeight="1" spans="1:10">
      <c r="A38" s="17">
        <v>1</v>
      </c>
      <c r="B38" s="18">
        <v>25005</v>
      </c>
      <c r="C38" s="25" t="s">
        <v>59</v>
      </c>
      <c r="D38" s="25" t="s">
        <v>21</v>
      </c>
      <c r="E38" s="25" t="s">
        <v>21</v>
      </c>
      <c r="F38" s="20">
        <v>1</v>
      </c>
      <c r="G38" s="19" t="s">
        <v>60</v>
      </c>
      <c r="H38" s="26">
        <v>84.6</v>
      </c>
      <c r="I38" s="27"/>
    </row>
    <row r="39" s="2" customFormat="1" ht="22" customHeight="1" spans="1:10">
      <c r="A39" s="17">
        <v>2</v>
      </c>
      <c r="B39" s="18">
        <v>25011</v>
      </c>
      <c r="C39" s="25" t="s">
        <v>61</v>
      </c>
      <c r="D39" s="25" t="s">
        <v>62</v>
      </c>
      <c r="E39" s="25" t="s">
        <v>63</v>
      </c>
      <c r="F39" s="20">
        <v>1</v>
      </c>
      <c r="G39" s="19" t="s">
        <v>64</v>
      </c>
      <c r="H39" s="26">
        <v>84.44</v>
      </c>
      <c r="I39" s="27"/>
    </row>
    <row r="40" s="2" customFormat="1" ht="22" customHeight="1" spans="1:10">
      <c r="A40" s="17">
        <v>3</v>
      </c>
      <c r="B40" s="18">
        <v>25012</v>
      </c>
      <c r="C40" s="25" t="s">
        <v>65</v>
      </c>
      <c r="D40" s="25" t="s">
        <v>62</v>
      </c>
      <c r="E40" s="25" t="s">
        <v>63</v>
      </c>
      <c r="F40" s="20">
        <v>1</v>
      </c>
      <c r="G40" s="19" t="s">
        <v>66</v>
      </c>
      <c r="H40" s="26">
        <v>79.14</v>
      </c>
      <c r="I40" s="27"/>
    </row>
    <row r="41" s="2" customFormat="1" ht="22" customHeight="1" spans="1:10">
      <c r="A41" s="17">
        <v>4</v>
      </c>
      <c r="B41" s="18">
        <v>25013</v>
      </c>
      <c r="C41" s="25" t="s">
        <v>67</v>
      </c>
      <c r="D41" s="25" t="s">
        <v>62</v>
      </c>
      <c r="E41" s="25" t="s">
        <v>63</v>
      </c>
      <c r="F41" s="20">
        <v>1</v>
      </c>
      <c r="G41" s="19" t="s">
        <v>68</v>
      </c>
      <c r="H41" s="26">
        <v>84.1</v>
      </c>
      <c r="I41" s="27"/>
    </row>
    <row r="42" s="2" customFormat="1" ht="22" customHeight="1" spans="1:10">
      <c r="A42" s="17">
        <v>5</v>
      </c>
      <c r="B42" s="18">
        <v>25014</v>
      </c>
      <c r="C42" s="25" t="s">
        <v>69</v>
      </c>
      <c r="D42" s="25" t="s">
        <v>62</v>
      </c>
      <c r="E42" s="25" t="s">
        <v>63</v>
      </c>
      <c r="F42" s="20">
        <v>1</v>
      </c>
      <c r="G42" s="19" t="s">
        <v>70</v>
      </c>
      <c r="H42" s="26">
        <v>85.62</v>
      </c>
      <c r="I42" s="27"/>
    </row>
    <row r="43" s="2" customFormat="1" ht="22" customHeight="1" spans="1:10">
      <c r="A43" s="17">
        <v>6</v>
      </c>
      <c r="B43" s="18">
        <v>25015</v>
      </c>
      <c r="C43" s="25" t="s">
        <v>71</v>
      </c>
      <c r="D43" s="25" t="s">
        <v>62</v>
      </c>
      <c r="E43" s="25" t="s">
        <v>63</v>
      </c>
      <c r="F43" s="20">
        <v>1</v>
      </c>
      <c r="G43" s="19" t="s">
        <v>72</v>
      </c>
      <c r="H43" s="26">
        <v>81.74</v>
      </c>
      <c r="I43" s="27"/>
    </row>
    <row r="44" s="2" customFormat="1" ht="22" customHeight="1" spans="1:10">
      <c r="A44" s="17">
        <v>7</v>
      </c>
      <c r="B44" s="18">
        <v>25018</v>
      </c>
      <c r="C44" s="25" t="s">
        <v>73</v>
      </c>
      <c r="D44" s="25" t="s">
        <v>62</v>
      </c>
      <c r="E44" s="25" t="s">
        <v>63</v>
      </c>
      <c r="F44" s="20">
        <v>1</v>
      </c>
      <c r="G44" s="19" t="s">
        <v>74</v>
      </c>
      <c r="H44" s="26">
        <v>84.24</v>
      </c>
      <c r="I44" s="27"/>
    </row>
    <row r="45" s="2" customFormat="1" ht="22" customHeight="1" spans="1:10">
      <c r="A45" s="17">
        <v>8</v>
      </c>
      <c r="B45" s="18">
        <v>25026</v>
      </c>
      <c r="C45" s="25" t="s">
        <v>75</v>
      </c>
      <c r="D45" s="25" t="s">
        <v>42</v>
      </c>
      <c r="E45" s="25" t="s">
        <v>43</v>
      </c>
      <c r="F45" s="20">
        <v>2</v>
      </c>
      <c r="G45" s="19" t="s">
        <v>76</v>
      </c>
      <c r="H45" s="26">
        <v>85.7</v>
      </c>
      <c r="I45" s="27"/>
    </row>
    <row r="46" s="2" customFormat="1" ht="22" customHeight="1" spans="1:10">
      <c r="A46" s="17">
        <v>9</v>
      </c>
      <c r="B46" s="18">
        <v>25026</v>
      </c>
      <c r="C46" s="25" t="s">
        <v>75</v>
      </c>
      <c r="D46" s="25" t="s">
        <v>42</v>
      </c>
      <c r="E46" s="25" t="s">
        <v>43</v>
      </c>
      <c r="F46" s="20">
        <v>2</v>
      </c>
      <c r="G46" s="19" t="s">
        <v>77</v>
      </c>
      <c r="H46" s="26">
        <v>85.6</v>
      </c>
      <c r="I46" s="27"/>
    </row>
    <row r="47" s="2" customFormat="1" ht="22" customHeight="1" spans="1:10">
      <c r="A47" s="17">
        <v>10</v>
      </c>
      <c r="B47" s="18">
        <v>25058</v>
      </c>
      <c r="C47" s="25" t="s">
        <v>10</v>
      </c>
      <c r="D47" s="25" t="s">
        <v>78</v>
      </c>
      <c r="E47" s="25" t="s">
        <v>78</v>
      </c>
      <c r="F47" s="20">
        <v>1</v>
      </c>
      <c r="G47" s="19" t="s">
        <v>79</v>
      </c>
      <c r="H47" s="26">
        <v>86.8</v>
      </c>
      <c r="I47" s="27"/>
    </row>
    <row r="48" s="2" customFormat="1" ht="22" customHeight="1" spans="1:10">
      <c r="A48" s="28"/>
      <c r="B48" s="28"/>
      <c r="C48" s="29"/>
      <c r="D48" s="29"/>
      <c r="E48" s="29"/>
      <c r="F48" s="29"/>
      <c r="G48" s="28"/>
    </row>
    <row r="49" s="1" customFormat="1" ht="32" customHeight="1" spans="1:10">
      <c r="A49" s="23" t="s">
        <v>80</v>
      </c>
      <c r="B49" s="23"/>
      <c r="C49" s="23"/>
      <c r="D49" s="23"/>
      <c r="E49" s="23"/>
      <c r="F49" s="23"/>
      <c r="G49" s="23"/>
      <c r="H49" s="30"/>
      <c r="I49" s="10"/>
      <c r="J49" s="11"/>
    </row>
    <row r="50" s="2" customFormat="1" ht="40" customHeight="1" spans="1:10">
      <c r="A50" s="12" t="s">
        <v>2</v>
      </c>
      <c r="B50" s="13" t="s">
        <v>3</v>
      </c>
      <c r="C50" s="14" t="s">
        <v>4</v>
      </c>
      <c r="D50" s="14" t="s">
        <v>5</v>
      </c>
      <c r="E50" s="15" t="s">
        <v>6</v>
      </c>
      <c r="F50" s="15" t="s">
        <v>7</v>
      </c>
      <c r="G50" s="14" t="s">
        <v>8</v>
      </c>
      <c r="H50" s="16" t="s">
        <v>9</v>
      </c>
    </row>
    <row r="51" s="2" customFormat="1" customHeight="1" spans="1:10">
      <c r="A51" s="31">
        <v>1</v>
      </c>
      <c r="B51" s="31">
        <v>25056</v>
      </c>
      <c r="C51" s="31" t="s">
        <v>81</v>
      </c>
      <c r="D51" s="32" t="s">
        <v>82</v>
      </c>
      <c r="E51" s="33" t="s">
        <v>83</v>
      </c>
      <c r="F51" s="31">
        <v>1</v>
      </c>
      <c r="G51" s="19" t="s">
        <v>84</v>
      </c>
      <c r="H51" s="21">
        <v>78.38</v>
      </c>
    </row>
    <row r="52" s="2" customFormat="1" customHeight="1" spans="1:10">
      <c r="A52" s="31">
        <v>2</v>
      </c>
      <c r="B52" s="19">
        <v>25057</v>
      </c>
      <c r="C52" s="19" t="s">
        <v>85</v>
      </c>
      <c r="D52" s="32" t="s">
        <v>82</v>
      </c>
      <c r="E52" s="33" t="s">
        <v>83</v>
      </c>
      <c r="F52" s="20">
        <v>2</v>
      </c>
      <c r="G52" s="19" t="s">
        <v>86</v>
      </c>
      <c r="H52" s="21">
        <v>82.0633333333333</v>
      </c>
    </row>
    <row r="53" s="2" customFormat="1" customHeight="1" spans="1:10">
      <c r="A53" s="31">
        <v>3</v>
      </c>
      <c r="B53" s="19">
        <v>25057</v>
      </c>
      <c r="C53" s="19" t="s">
        <v>85</v>
      </c>
      <c r="D53" s="32" t="s">
        <v>82</v>
      </c>
      <c r="E53" s="33" t="s">
        <v>83</v>
      </c>
      <c r="F53" s="20">
        <v>2</v>
      </c>
      <c r="G53" s="19" t="s">
        <v>87</v>
      </c>
      <c r="H53" s="21">
        <v>79.25</v>
      </c>
    </row>
  </sheetData>
  <mergeCells count="5">
    <mergeCell ref="A1:H1"/>
    <mergeCell ref="A2:H2"/>
    <mergeCell ref="A35:G35"/>
    <mergeCell ref="A36:G36"/>
    <mergeCell ref="A49:G49"/>
  </mergeCells>
  <pageMargins left="0.747916666666667" right="0.472222222222222" top="0.472222222222222" bottom="0.472222222222222" header="0.156944444444444" footer="0.314583333333333"/>
  <pageSetup paperSize="9" scale="70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体检考察43人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43571</dc:creator>
  <cp:lastModifiedBy>、SS</cp:lastModifiedBy>
  <dcterms:created xsi:type="dcterms:W3CDTF">2025-12-16T03:31:00Z</dcterms:created>
  <dcterms:modified xsi:type="dcterms:W3CDTF">2026-01-06T01:51:12Z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28D3CC9F5D394F00B7CB8107B1AAF7B6_11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